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62\Documents\uu reports\"/>
    </mc:Choice>
  </mc:AlternateContent>
  <xr:revisionPtr revIDLastSave="0" documentId="13_ncr:1_{4F93CD64-D6AE-474C-ACB4-FE207C068F8E}" xr6:coauthVersionLast="47" xr6:coauthVersionMax="47" xr10:uidLastSave="{00000000-0000-0000-0000-000000000000}"/>
  <bookViews>
    <workbookView xWindow="-120" yWindow="-120" windowWidth="20730" windowHeight="11160" xr2:uid="{4162BDD2-7B3B-411A-8BE6-8316173D1E38}"/>
  </bookViews>
  <sheets>
    <sheet name="Sheet3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J12" i="3"/>
  <c r="O4" i="3"/>
  <c r="O5" i="3"/>
  <c r="O6" i="3"/>
  <c r="O7" i="3"/>
  <c r="O8" i="3"/>
  <c r="O9" i="3"/>
  <c r="O10" i="3"/>
  <c r="O11" i="3"/>
  <c r="I12" i="3"/>
  <c r="H12" i="3"/>
  <c r="G12" i="3"/>
  <c r="F12" i="3"/>
  <c r="E12" i="3"/>
  <c r="O25" i="3"/>
  <c r="D12" i="3"/>
  <c r="O23" i="3"/>
  <c r="C12" i="3"/>
  <c r="B12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O26" i="3"/>
  <c r="O24" i="3"/>
  <c r="O22" i="3"/>
  <c r="O21" i="3"/>
  <c r="O20" i="3"/>
  <c r="O18" i="3"/>
  <c r="O17" i="3"/>
  <c r="O15" i="3"/>
  <c r="O34" i="1"/>
  <c r="O12" i="1"/>
  <c r="N34" i="1"/>
  <c r="N12" i="1"/>
  <c r="D3" i="2"/>
  <c r="D7" i="2"/>
  <c r="D13" i="2"/>
  <c r="D14" i="2"/>
  <c r="D16" i="2"/>
  <c r="D19" i="2"/>
  <c r="D23" i="2"/>
  <c r="D25" i="2"/>
  <c r="D27" i="2"/>
  <c r="D28" i="2"/>
  <c r="D29" i="2"/>
  <c r="D30" i="2"/>
  <c r="D31" i="2"/>
  <c r="D32" i="2"/>
  <c r="D35" i="2"/>
  <c r="A1" i="2"/>
  <c r="B1" i="2"/>
  <c r="C1" i="2"/>
  <c r="A2" i="2"/>
  <c r="B2" i="2"/>
  <c r="C2" i="2"/>
  <c r="A3" i="2"/>
  <c r="B3" i="2"/>
  <c r="C3" i="2"/>
  <c r="A4" i="2"/>
  <c r="B4" i="2"/>
  <c r="C4" i="2"/>
  <c r="A5" i="2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14" i="2"/>
  <c r="B14" i="2"/>
  <c r="C14" i="2"/>
  <c r="A15" i="2"/>
  <c r="B15" i="2"/>
  <c r="C15" i="2"/>
  <c r="A16" i="2"/>
  <c r="B16" i="2"/>
  <c r="C16" i="2"/>
  <c r="A17" i="2"/>
  <c r="B17" i="2"/>
  <c r="C17" i="2"/>
  <c r="A18" i="2"/>
  <c r="B18" i="2"/>
  <c r="C18" i="2"/>
  <c r="A19" i="2"/>
  <c r="B19" i="2"/>
  <c r="C19" i="2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M34" i="1"/>
  <c r="M12" i="1"/>
  <c r="L34" i="1"/>
  <c r="L12" i="1"/>
  <c r="K34" i="1"/>
  <c r="K12" i="1"/>
  <c r="J35" i="1"/>
  <c r="J34" i="1"/>
  <c r="J12" i="1"/>
  <c r="P11" i="1"/>
  <c r="D11" i="2" s="1"/>
  <c r="P20" i="1"/>
  <c r="D20" i="2" s="1"/>
  <c r="I12" i="1"/>
  <c r="O12" i="3" l="1"/>
  <c r="I31" i="3"/>
  <c r="E31" i="3"/>
  <c r="C31" i="3"/>
  <c r="H31" i="3"/>
  <c r="F31" i="3"/>
  <c r="G31" i="3"/>
  <c r="O30" i="3"/>
  <c r="D31" i="3"/>
  <c r="H12" i="1"/>
  <c r="G12" i="1"/>
  <c r="I34" i="1"/>
  <c r="I35" i="1" s="1"/>
  <c r="H34" i="1"/>
  <c r="G34" i="1"/>
  <c r="P4" i="1"/>
  <c r="D4" i="2" s="1"/>
  <c r="P33" i="1"/>
  <c r="P26" i="1"/>
  <c r="P24" i="1"/>
  <c r="P22" i="1"/>
  <c r="P21" i="1"/>
  <c r="P18" i="1"/>
  <c r="P17" i="1"/>
  <c r="P15" i="1"/>
  <c r="P10" i="1"/>
  <c r="P9" i="1"/>
  <c r="P8" i="1"/>
  <c r="P6" i="1"/>
  <c r="P5" i="1"/>
  <c r="Q33" i="1" l="1"/>
  <c r="D33" i="2"/>
  <c r="G35" i="1"/>
  <c r="H35" i="1"/>
  <c r="Q10" i="1"/>
  <c r="D10" i="2"/>
  <c r="Q24" i="1"/>
  <c r="D24" i="2"/>
  <c r="Q26" i="1"/>
  <c r="D26" i="2"/>
  <c r="Q21" i="1"/>
  <c r="D21" i="2"/>
  <c r="Q5" i="1"/>
  <c r="D5" i="2"/>
  <c r="Q8" i="1"/>
  <c r="D8" i="2"/>
  <c r="Q9" i="1"/>
  <c r="D9" i="2"/>
  <c r="Q17" i="1"/>
  <c r="D17" i="2"/>
  <c r="Q22" i="1"/>
  <c r="D22" i="2"/>
  <c r="Q15" i="1"/>
  <c r="D15" i="2"/>
  <c r="Q18" i="1"/>
  <c r="D18" i="2"/>
  <c r="Q6" i="1"/>
  <c r="D6" i="2"/>
  <c r="Q4" i="1"/>
  <c r="P12" i="1"/>
  <c r="F34" i="1"/>
  <c r="E34" i="1"/>
  <c r="D34" i="1"/>
  <c r="D12" i="1"/>
  <c r="D35" i="1" s="1"/>
  <c r="E12" i="1"/>
  <c r="F7" i="1"/>
  <c r="F12" i="1" s="1"/>
  <c r="F35" i="1" l="1"/>
  <c r="E35" i="1"/>
  <c r="Q12" i="1"/>
  <c r="D12" i="2"/>
  <c r="P34" i="1"/>
  <c r="Q34" i="1" l="1"/>
  <c r="D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19062</author>
  </authors>
  <commentList>
    <comment ref="L9" authorId="0" shapeId="0" xr:uid="{59CEDD2E-ED9A-450F-9D0D-48201B4DD1DD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building fund for septic pump out
</t>
        </r>
      </text>
    </comment>
    <comment ref="D10" authorId="0" shapeId="0" xr:uid="{50B7059A-27C0-4A78-9E5C-CC56D5237C90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energy rebate/ john's work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19062</author>
  </authors>
  <commentList>
    <comment ref="M9" authorId="0" shapeId="0" xr:uid="{97CCC8F7-DA08-4DC8-B87C-64B9536F7630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building fund for septic pump out
</t>
        </r>
      </text>
    </comment>
    <comment ref="E10" authorId="0" shapeId="0" xr:uid="{D327FD2F-DE7D-4C16-B8F2-9499F1A31C13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energy rebate/ john's work
</t>
        </r>
      </text>
    </comment>
  </commentList>
</comments>
</file>

<file path=xl/sharedStrings.xml><?xml version="1.0" encoding="utf-8"?>
<sst xmlns="http://schemas.openxmlformats.org/spreadsheetml/2006/main" count="122" uniqueCount="73">
  <si>
    <t>RECEIPTS</t>
  </si>
  <si>
    <t>Econo Rec.</t>
  </si>
  <si>
    <t>Sunday Collection</t>
  </si>
  <si>
    <t>Interest</t>
  </si>
  <si>
    <t>Transfer/"Joan's Bequest"</t>
  </si>
  <si>
    <t>Fundraising</t>
  </si>
  <si>
    <t>TOTAL</t>
  </si>
  <si>
    <t>EXPENDITURES</t>
  </si>
  <si>
    <t>Admin Expenses</t>
  </si>
  <si>
    <t>Admin Assistant</t>
  </si>
  <si>
    <t>Salary</t>
  </si>
  <si>
    <t>Payroll tax</t>
  </si>
  <si>
    <t>Prof. Expenses</t>
  </si>
  <si>
    <t>Office Supplies</t>
  </si>
  <si>
    <t>Assoc Fees/UUA&amp;MidAm</t>
  </si>
  <si>
    <t>Communications</t>
  </si>
  <si>
    <t>Community Support</t>
  </si>
  <si>
    <t>Building &amp; Grounds</t>
  </si>
  <si>
    <t>Kitchen</t>
  </si>
  <si>
    <t>Music</t>
  </si>
  <si>
    <t>Spiritual Exploration</t>
  </si>
  <si>
    <t xml:space="preserve">Payroll </t>
  </si>
  <si>
    <t>Payroll Tax</t>
  </si>
  <si>
    <t>Prof Expenses</t>
  </si>
  <si>
    <t>Committee Exp</t>
  </si>
  <si>
    <t>Stewardship</t>
  </si>
  <si>
    <t>Sunday Services</t>
  </si>
  <si>
    <t>TOTALS</t>
  </si>
  <si>
    <t>NET</t>
  </si>
  <si>
    <t>19-20 Budget</t>
  </si>
  <si>
    <t>20-21 Budget</t>
  </si>
  <si>
    <t>Sept</t>
  </si>
  <si>
    <t>Aug</t>
  </si>
  <si>
    <t>July</t>
  </si>
  <si>
    <t xml:space="preserve">Aug </t>
  </si>
  <si>
    <t>Total</t>
  </si>
  <si>
    <t>Oct</t>
  </si>
  <si>
    <t>Nov</t>
  </si>
  <si>
    <t>Dec</t>
  </si>
  <si>
    <t>total</t>
  </si>
  <si>
    <t>Jan</t>
  </si>
  <si>
    <t>Feb</t>
  </si>
  <si>
    <t>Mar</t>
  </si>
  <si>
    <t>Apr</t>
  </si>
  <si>
    <t>May</t>
  </si>
  <si>
    <t>June</t>
  </si>
  <si>
    <t>Building Rent/owl</t>
  </si>
  <si>
    <t>%of total</t>
  </si>
  <si>
    <t>% of total</t>
  </si>
  <si>
    <t>RATI</t>
  </si>
  <si>
    <t>20 - 21 Pledges</t>
  </si>
  <si>
    <t>MqtUU Budget 2020-21</t>
  </si>
  <si>
    <t>Spent 5/2/21</t>
  </si>
  <si>
    <t>21-22 Budget</t>
  </si>
  <si>
    <t>21-22 Pledges</t>
  </si>
  <si>
    <t>OWL</t>
  </si>
  <si>
    <t>% Total</t>
  </si>
  <si>
    <t xml:space="preserve">MqtUU </t>
  </si>
  <si>
    <t>Budget 2021-22</t>
  </si>
  <si>
    <t>Aug '21</t>
  </si>
  <si>
    <t>July '21</t>
  </si>
  <si>
    <t>Sept '21</t>
  </si>
  <si>
    <t>Oct '21</t>
  </si>
  <si>
    <t>Nov '21</t>
  </si>
  <si>
    <t>Dec '21</t>
  </si>
  <si>
    <t>Jan '22</t>
  </si>
  <si>
    <t xml:space="preserve">Feb '22 </t>
  </si>
  <si>
    <t>Mar '22</t>
  </si>
  <si>
    <t>Apr '22</t>
  </si>
  <si>
    <t>May '22</t>
  </si>
  <si>
    <t xml:space="preserve"> June '22</t>
  </si>
  <si>
    <t>Building Rent</t>
  </si>
  <si>
    <t>37.839*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</si>
</sst>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17" fontId="7" fillId="0" borderId="0" xfId="0" applyNumberFormat="1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0" fillId="0" borderId="5" xfId="0" applyBorder="1"/>
    <xf numFmtId="0" fontId="11" fillId="0" borderId="7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9" fontId="0" fillId="0" borderId="0" xfId="1" applyFont="1"/>
    <xf numFmtId="17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9A20-F035-4F58-AC37-54B5FD31C9F5}">
  <sheetPr>
    <pageSetUpPr fitToPage="1"/>
  </sheetPr>
  <dimension ref="A1:P31"/>
  <sheetViews>
    <sheetView tabSelected="1" topLeftCell="A19" workbookViewId="0">
      <selection activeCell="K15" sqref="K15:K30"/>
    </sheetView>
  </sheetViews>
  <sheetFormatPr defaultRowHeight="15" x14ac:dyDescent="0.25"/>
  <cols>
    <col min="1" max="1" width="11.42578125" customWidth="1"/>
  </cols>
  <sheetData>
    <row r="1" spans="1:16" ht="21" x14ac:dyDescent="0.35">
      <c r="A1" s="9" t="s">
        <v>57</v>
      </c>
      <c r="B1" s="31" t="s">
        <v>58</v>
      </c>
    </row>
    <row r="2" spans="1:16" x14ac:dyDescent="0.25">
      <c r="A2" s="8"/>
    </row>
    <row r="3" spans="1:16" ht="29.25" thickBot="1" x14ac:dyDescent="0.3">
      <c r="A3" s="1" t="s">
        <v>0</v>
      </c>
      <c r="B3" s="30" t="s">
        <v>53</v>
      </c>
      <c r="C3" s="29" t="s">
        <v>60</v>
      </c>
      <c r="D3" t="s">
        <v>59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  <c r="K3" t="s">
        <v>67</v>
      </c>
      <c r="L3" t="s">
        <v>68</v>
      </c>
      <c r="M3" t="s">
        <v>69</v>
      </c>
      <c r="N3" t="s">
        <v>70</v>
      </c>
      <c r="O3" t="s">
        <v>35</v>
      </c>
      <c r="P3" t="s">
        <v>56</v>
      </c>
    </row>
    <row r="4" spans="1:16" ht="16.5" thickBot="1" x14ac:dyDescent="0.3">
      <c r="A4" s="2" t="s">
        <v>1</v>
      </c>
      <c r="B4" s="11">
        <v>100</v>
      </c>
      <c r="C4" s="21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367.23</v>
      </c>
      <c r="K4" s="24">
        <v>0</v>
      </c>
      <c r="L4" s="24"/>
      <c r="M4" s="24"/>
      <c r="N4" s="24"/>
      <c r="O4" s="24">
        <f t="shared" ref="O4:O12" si="0">SUM(C4:N4)</f>
        <v>367.23</v>
      </c>
    </row>
    <row r="5" spans="1:16" ht="30.75" thickBot="1" x14ac:dyDescent="0.3">
      <c r="A5" s="3" t="s">
        <v>54</v>
      </c>
      <c r="B5" s="13">
        <v>14730</v>
      </c>
      <c r="C5" s="22">
        <v>2075</v>
      </c>
      <c r="D5" s="24">
        <v>705</v>
      </c>
      <c r="E5" s="24">
        <v>1765</v>
      </c>
      <c r="F5" s="24">
        <v>1005</v>
      </c>
      <c r="G5" s="24">
        <v>455</v>
      </c>
      <c r="H5" s="24">
        <v>755</v>
      </c>
      <c r="I5" s="24">
        <v>205</v>
      </c>
      <c r="J5" s="24">
        <v>1300</v>
      </c>
      <c r="K5" s="24">
        <v>710</v>
      </c>
      <c r="L5" s="24"/>
      <c r="M5" s="24"/>
      <c r="N5" s="24"/>
      <c r="O5" s="24">
        <f t="shared" si="0"/>
        <v>8975</v>
      </c>
    </row>
    <row r="6" spans="1:16" ht="30.75" thickBot="1" x14ac:dyDescent="0.3">
      <c r="A6" s="3" t="s">
        <v>2</v>
      </c>
      <c r="B6" s="13">
        <v>1300</v>
      </c>
      <c r="C6" s="22">
        <v>46</v>
      </c>
      <c r="D6" s="24">
        <v>318.51</v>
      </c>
      <c r="E6" s="24">
        <v>72.34</v>
      </c>
      <c r="F6" s="24">
        <v>251.07</v>
      </c>
      <c r="G6" s="24">
        <v>737.84</v>
      </c>
      <c r="H6" s="24">
        <v>196</v>
      </c>
      <c r="I6" s="24">
        <v>199.72</v>
      </c>
      <c r="J6" s="24">
        <v>310.76</v>
      </c>
      <c r="K6" s="24">
        <v>310</v>
      </c>
      <c r="L6" s="24"/>
      <c r="M6" s="24"/>
      <c r="N6" s="24"/>
      <c r="O6" s="24">
        <f t="shared" si="0"/>
        <v>2442.2400000000002</v>
      </c>
    </row>
    <row r="7" spans="1:16" ht="30.75" thickBot="1" x14ac:dyDescent="0.3">
      <c r="A7" s="3" t="s">
        <v>71</v>
      </c>
      <c r="B7" s="13">
        <v>5000</v>
      </c>
      <c r="C7" s="22">
        <v>100</v>
      </c>
      <c r="D7" s="24">
        <v>0</v>
      </c>
      <c r="E7" s="24"/>
      <c r="F7" s="24">
        <v>250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/>
      <c r="M7" s="24"/>
      <c r="N7" s="24"/>
      <c r="O7" s="24">
        <f t="shared" si="0"/>
        <v>350</v>
      </c>
    </row>
    <row r="8" spans="1:16" ht="16.5" thickBot="1" x14ac:dyDescent="0.3">
      <c r="A8" s="3" t="s">
        <v>3</v>
      </c>
      <c r="B8" s="13">
        <v>450</v>
      </c>
      <c r="C8" s="22">
        <v>37</v>
      </c>
      <c r="D8" s="24">
        <v>36</v>
      </c>
      <c r="E8" s="24">
        <v>36</v>
      </c>
      <c r="F8" s="24">
        <v>36.5</v>
      </c>
      <c r="G8" s="24">
        <v>37.75</v>
      </c>
      <c r="H8" s="24">
        <v>36.57</v>
      </c>
      <c r="I8" s="24" t="s">
        <v>72</v>
      </c>
      <c r="J8" s="24">
        <v>37.869999999999997</v>
      </c>
      <c r="K8" s="24">
        <v>34.200000000000003</v>
      </c>
      <c r="L8" s="24"/>
      <c r="M8" s="24"/>
      <c r="N8" s="24"/>
      <c r="O8" s="24">
        <f t="shared" si="0"/>
        <v>291.89</v>
      </c>
    </row>
    <row r="9" spans="1:16" ht="45.75" thickBot="1" x14ac:dyDescent="0.3">
      <c r="A9" s="3" t="s">
        <v>4</v>
      </c>
      <c r="B9" s="13">
        <v>12205</v>
      </c>
      <c r="C9" s="22">
        <v>0</v>
      </c>
      <c r="D9" s="24">
        <v>1000</v>
      </c>
      <c r="E9" s="24">
        <v>0</v>
      </c>
      <c r="F9" s="24">
        <v>0</v>
      </c>
      <c r="G9" s="24">
        <v>1000</v>
      </c>
      <c r="H9" s="24">
        <v>2000</v>
      </c>
      <c r="I9" s="24">
        <v>1000</v>
      </c>
      <c r="J9" s="24">
        <v>1000</v>
      </c>
      <c r="K9" s="24">
        <v>1000</v>
      </c>
      <c r="L9" s="24"/>
      <c r="M9" s="24"/>
      <c r="N9" s="24"/>
      <c r="O9" s="24">
        <f t="shared" si="0"/>
        <v>7000</v>
      </c>
    </row>
    <row r="10" spans="1:16" ht="16.5" thickBot="1" x14ac:dyDescent="0.3">
      <c r="A10" s="3" t="s">
        <v>5</v>
      </c>
      <c r="B10" s="15">
        <v>50</v>
      </c>
      <c r="C10" s="23">
        <v>0</v>
      </c>
      <c r="D10" s="24">
        <v>0</v>
      </c>
      <c r="E10" s="24">
        <v>0</v>
      </c>
      <c r="F10" s="24"/>
      <c r="G10" s="24"/>
      <c r="H10" s="24"/>
      <c r="I10" s="24">
        <v>0</v>
      </c>
      <c r="J10" s="24">
        <v>0</v>
      </c>
      <c r="K10" s="24"/>
      <c r="L10" s="24"/>
      <c r="M10" s="24"/>
      <c r="N10" s="24"/>
      <c r="O10" s="24">
        <f t="shared" si="0"/>
        <v>0</v>
      </c>
    </row>
    <row r="11" spans="1:16" ht="16.5" thickBot="1" x14ac:dyDescent="0.3">
      <c r="A11" s="3" t="s">
        <v>55</v>
      </c>
      <c r="B11" s="15"/>
      <c r="C11" s="23">
        <v>0</v>
      </c>
      <c r="D11" s="24">
        <v>0</v>
      </c>
      <c r="E11" s="24">
        <v>0</v>
      </c>
      <c r="F11" s="24"/>
      <c r="G11" s="24"/>
      <c r="H11" s="24"/>
      <c r="I11" s="24">
        <v>0</v>
      </c>
      <c r="J11" s="24">
        <v>0</v>
      </c>
      <c r="K11" s="24"/>
      <c r="L11" s="24"/>
      <c r="M11" s="24"/>
      <c r="N11" s="24"/>
      <c r="O11" s="24">
        <f t="shared" si="0"/>
        <v>0</v>
      </c>
    </row>
    <row r="12" spans="1:16" ht="16.5" thickBot="1" x14ac:dyDescent="0.3">
      <c r="A12" s="4" t="s">
        <v>6</v>
      </c>
      <c r="B12" s="13">
        <f t="shared" ref="B12:G12" si="1">SUM(B4:B11)</f>
        <v>33835</v>
      </c>
      <c r="C12" s="22">
        <f t="shared" si="1"/>
        <v>2258</v>
      </c>
      <c r="D12" s="24">
        <f t="shared" si="1"/>
        <v>2059.5100000000002</v>
      </c>
      <c r="E12" s="24">
        <f t="shared" si="1"/>
        <v>1873.34</v>
      </c>
      <c r="F12" s="24">
        <f t="shared" si="1"/>
        <v>1542.57</v>
      </c>
      <c r="G12" s="24">
        <f t="shared" si="1"/>
        <v>2230.59</v>
      </c>
      <c r="H12" s="24">
        <f>SUM(H4:H11)</f>
        <v>2987.57</v>
      </c>
      <c r="I12" s="24">
        <f>SUM(I4:I11)</f>
        <v>1404.72</v>
      </c>
      <c r="J12" s="24">
        <f>SUM(J4:J11)</f>
        <v>3015.8599999999997</v>
      </c>
      <c r="K12" s="24">
        <f>SUM(K4:K11)</f>
        <v>2054.1999999999998</v>
      </c>
      <c r="L12" s="24"/>
      <c r="M12" s="24"/>
      <c r="N12" s="24"/>
      <c r="O12" s="24">
        <f t="shared" si="0"/>
        <v>19426.36</v>
      </c>
    </row>
    <row r="13" spans="1:16" ht="15.75" x14ac:dyDescent="0.25">
      <c r="A13" s="5"/>
      <c r="B13" s="16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6" ht="29.25" thickBot="1" x14ac:dyDescent="0.3">
      <c r="A14" s="1" t="s">
        <v>7</v>
      </c>
      <c r="B14" s="18"/>
      <c r="C14" s="16" t="s">
        <v>33</v>
      </c>
      <c r="D14" s="26" t="s">
        <v>34</v>
      </c>
      <c r="E14" s="26" t="s">
        <v>31</v>
      </c>
      <c r="F14" s="26" t="s">
        <v>36</v>
      </c>
      <c r="G14" s="27" t="s">
        <v>37</v>
      </c>
      <c r="H14" s="27" t="s">
        <v>38</v>
      </c>
      <c r="I14" s="27" t="s">
        <v>40</v>
      </c>
      <c r="J14" s="27" t="s">
        <v>41</v>
      </c>
      <c r="K14" s="27" t="s">
        <v>42</v>
      </c>
      <c r="L14" s="27" t="s">
        <v>43</v>
      </c>
      <c r="M14" s="27" t="s">
        <v>44</v>
      </c>
      <c r="N14" s="27" t="s">
        <v>45</v>
      </c>
      <c r="O14" s="26" t="s">
        <v>35</v>
      </c>
    </row>
    <row r="15" spans="1:16" ht="30.75" thickBot="1" x14ac:dyDescent="0.3">
      <c r="A15" s="2" t="s">
        <v>8</v>
      </c>
      <c r="B15" s="11">
        <v>2000</v>
      </c>
      <c r="C15" s="21">
        <v>44</v>
      </c>
      <c r="D15" s="24">
        <v>44</v>
      </c>
      <c r="E15" s="24">
        <v>1490</v>
      </c>
      <c r="F15" s="24">
        <v>44</v>
      </c>
      <c r="G15" s="24">
        <v>232</v>
      </c>
      <c r="H15" s="24">
        <v>44</v>
      </c>
      <c r="I15" s="24">
        <v>44</v>
      </c>
      <c r="J15" s="24">
        <v>49</v>
      </c>
      <c r="K15" s="24">
        <v>49</v>
      </c>
      <c r="L15" s="24"/>
      <c r="M15" s="24"/>
      <c r="N15" s="24"/>
      <c r="O15" s="24">
        <f>SUM(C15:N15)</f>
        <v>2040</v>
      </c>
    </row>
    <row r="16" spans="1:16" ht="30.75" thickBot="1" x14ac:dyDescent="0.3">
      <c r="A16" s="3" t="s">
        <v>9</v>
      </c>
      <c r="B16" s="15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6.5" thickBot="1" x14ac:dyDescent="0.3">
      <c r="A17" s="6" t="s">
        <v>10</v>
      </c>
      <c r="B17" s="13">
        <v>7800</v>
      </c>
      <c r="C17" s="22">
        <v>544.62</v>
      </c>
      <c r="D17" s="24">
        <v>544.62</v>
      </c>
      <c r="E17" s="24">
        <v>816.93</v>
      </c>
      <c r="F17" s="24">
        <v>544.62</v>
      </c>
      <c r="G17" s="24">
        <v>544.62</v>
      </c>
      <c r="H17" s="24">
        <v>632.72</v>
      </c>
      <c r="I17" s="24">
        <v>544.62</v>
      </c>
      <c r="J17" s="24">
        <v>544.62</v>
      </c>
      <c r="K17" s="24">
        <v>817.41</v>
      </c>
      <c r="L17" s="24"/>
      <c r="M17" s="24"/>
      <c r="N17" s="24"/>
      <c r="O17" s="24">
        <f>SUM(C17:N17)</f>
        <v>5534.78</v>
      </c>
    </row>
    <row r="18" spans="1:15" ht="16.5" thickBot="1" x14ac:dyDescent="0.3">
      <c r="A18" s="6" t="s">
        <v>11</v>
      </c>
      <c r="B18" s="13">
        <v>1320</v>
      </c>
      <c r="C18" s="22">
        <v>101.28</v>
      </c>
      <c r="D18" s="24">
        <v>101.28</v>
      </c>
      <c r="E18" s="24">
        <v>101.28</v>
      </c>
      <c r="F18" s="24">
        <v>101.28</v>
      </c>
      <c r="G18" s="24">
        <v>151.91999999999999</v>
      </c>
      <c r="H18" s="24">
        <v>120.83</v>
      </c>
      <c r="I18" s="24">
        <v>101.28</v>
      </c>
      <c r="J18" s="24">
        <v>101.28</v>
      </c>
      <c r="K18" s="24">
        <v>100.96</v>
      </c>
      <c r="L18" s="24"/>
      <c r="M18" s="24"/>
      <c r="N18" s="24"/>
      <c r="O18" s="24">
        <f>SUM(C18:N18)</f>
        <v>981.39</v>
      </c>
    </row>
    <row r="19" spans="1:15" ht="30.75" thickBot="1" x14ac:dyDescent="0.3">
      <c r="A19" s="6" t="s">
        <v>12</v>
      </c>
      <c r="B19" s="13">
        <v>0</v>
      </c>
      <c r="C19" s="23">
        <v>0</v>
      </c>
      <c r="D19" s="24">
        <v>0</v>
      </c>
      <c r="E19" s="24"/>
      <c r="F19" s="24">
        <v>0</v>
      </c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30.75" thickBot="1" x14ac:dyDescent="0.3">
      <c r="A20" s="6" t="s">
        <v>13</v>
      </c>
      <c r="B20" s="13">
        <v>400</v>
      </c>
      <c r="C20" s="22">
        <v>0</v>
      </c>
      <c r="D20" s="24">
        <v>0</v>
      </c>
      <c r="E20" s="24"/>
      <c r="F20" s="24">
        <v>0</v>
      </c>
      <c r="G20" s="24"/>
      <c r="H20" s="24"/>
      <c r="I20" s="24"/>
      <c r="J20" s="24"/>
      <c r="K20" s="24"/>
      <c r="L20" s="24"/>
      <c r="M20" s="24"/>
      <c r="N20" s="24"/>
      <c r="O20" s="24">
        <f t="shared" ref="O20:O26" si="2">SUM(C20:N20)</f>
        <v>0</v>
      </c>
    </row>
    <row r="21" spans="1:15" ht="45.75" thickBot="1" x14ac:dyDescent="0.3">
      <c r="A21" s="3" t="s">
        <v>14</v>
      </c>
      <c r="B21" s="13">
        <v>865</v>
      </c>
      <c r="C21" s="22">
        <v>0</v>
      </c>
      <c r="D21" s="24"/>
      <c r="E21" s="24"/>
      <c r="F21" s="24"/>
      <c r="G21" s="24">
        <v>288</v>
      </c>
      <c r="H21" s="24">
        <v>288</v>
      </c>
      <c r="I21" s="24"/>
      <c r="J21" s="24"/>
      <c r="K21" s="24"/>
      <c r="L21" s="24"/>
      <c r="M21" s="24"/>
      <c r="N21" s="24"/>
      <c r="O21" s="24">
        <f t="shared" si="2"/>
        <v>576</v>
      </c>
    </row>
    <row r="22" spans="1:15" ht="30.75" thickBot="1" x14ac:dyDescent="0.3">
      <c r="A22" s="3" t="s">
        <v>15</v>
      </c>
      <c r="B22" s="13">
        <v>200</v>
      </c>
      <c r="C22" s="22">
        <v>15.89</v>
      </c>
      <c r="D22" s="24">
        <v>15.89</v>
      </c>
      <c r="E22" s="24">
        <v>15.89</v>
      </c>
      <c r="F22" s="24">
        <v>15.89</v>
      </c>
      <c r="G22" s="24">
        <v>627.53</v>
      </c>
      <c r="H22" s="24">
        <v>15.89</v>
      </c>
      <c r="I22" s="24">
        <v>15.89</v>
      </c>
      <c r="J22" s="24">
        <v>15.89</v>
      </c>
      <c r="K22" s="24">
        <v>15.89</v>
      </c>
      <c r="L22" s="24"/>
      <c r="M22" s="24"/>
      <c r="N22" s="24"/>
      <c r="O22" s="24">
        <f t="shared" si="2"/>
        <v>754.64999999999986</v>
      </c>
    </row>
    <row r="23" spans="1:15" ht="30.75" thickBot="1" x14ac:dyDescent="0.3">
      <c r="A23" s="3" t="s">
        <v>16</v>
      </c>
      <c r="B23" s="13">
        <v>200</v>
      </c>
      <c r="C23" s="22">
        <v>0</v>
      </c>
      <c r="D23" s="24">
        <v>0</v>
      </c>
      <c r="E23" s="24">
        <v>0</v>
      </c>
      <c r="F23" s="24"/>
      <c r="G23" s="24"/>
      <c r="H23" s="24"/>
      <c r="I23" s="24">
        <v>0</v>
      </c>
      <c r="J23" s="24"/>
      <c r="K23" s="24"/>
      <c r="L23" s="24"/>
      <c r="M23" s="24"/>
      <c r="N23" s="24"/>
      <c r="O23" s="24">
        <f t="shared" si="2"/>
        <v>0</v>
      </c>
    </row>
    <row r="24" spans="1:15" ht="30.75" thickBot="1" x14ac:dyDescent="0.3">
      <c r="A24" s="3" t="s">
        <v>17</v>
      </c>
      <c r="B24" s="13">
        <v>16000</v>
      </c>
      <c r="C24" s="22">
        <v>879.72</v>
      </c>
      <c r="D24" s="24">
        <v>804.17</v>
      </c>
      <c r="E24" s="24">
        <v>840.06</v>
      </c>
      <c r="F24" s="24">
        <v>1083.8900000000001</v>
      </c>
      <c r="G24" s="24">
        <v>1084.72</v>
      </c>
      <c r="H24" s="24">
        <v>920.98</v>
      </c>
      <c r="I24" s="24">
        <v>1518.62</v>
      </c>
      <c r="J24" s="24">
        <v>1016.88</v>
      </c>
      <c r="K24" s="24">
        <v>1740.7</v>
      </c>
      <c r="L24" s="24"/>
      <c r="M24" s="24"/>
      <c r="N24" s="24"/>
      <c r="O24" s="24">
        <f t="shared" si="2"/>
        <v>9889.7400000000016</v>
      </c>
    </row>
    <row r="25" spans="1:15" ht="16.5" thickBot="1" x14ac:dyDescent="0.3">
      <c r="A25" s="3" t="s">
        <v>18</v>
      </c>
      <c r="B25" s="13">
        <v>150</v>
      </c>
      <c r="C25" s="22">
        <v>0</v>
      </c>
      <c r="D25" s="24">
        <v>0</v>
      </c>
      <c r="E25" s="24"/>
      <c r="F25" s="24">
        <v>0</v>
      </c>
      <c r="G25" s="24"/>
      <c r="H25" s="24"/>
      <c r="I25" s="24"/>
      <c r="J25" s="24"/>
      <c r="K25" s="24"/>
      <c r="L25" s="24"/>
      <c r="M25" s="24"/>
      <c r="N25" s="24"/>
      <c r="O25" s="24">
        <f t="shared" si="2"/>
        <v>0</v>
      </c>
    </row>
    <row r="26" spans="1:15" ht="16.5" thickBot="1" x14ac:dyDescent="0.3">
      <c r="A26" s="3" t="s">
        <v>19</v>
      </c>
      <c r="B26" s="13">
        <v>600</v>
      </c>
      <c r="C26" s="22">
        <v>0</v>
      </c>
      <c r="D26" s="24">
        <v>0</v>
      </c>
      <c r="E26" s="24"/>
      <c r="F26" s="24">
        <v>0</v>
      </c>
      <c r="G26" s="24"/>
      <c r="H26" s="24"/>
      <c r="I26" s="24"/>
      <c r="J26" s="24"/>
      <c r="K26" s="24"/>
      <c r="L26" s="24"/>
      <c r="M26" s="24"/>
      <c r="N26" s="24"/>
      <c r="O26" s="24">
        <f t="shared" si="2"/>
        <v>0</v>
      </c>
    </row>
    <row r="27" spans="1:15" ht="26.25" thickBot="1" x14ac:dyDescent="0.3">
      <c r="A27" s="7" t="s">
        <v>20</v>
      </c>
      <c r="B27" s="15">
        <v>1700</v>
      </c>
      <c r="C27" s="22"/>
      <c r="D27" s="24">
        <v>0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16.5" thickBot="1" x14ac:dyDescent="0.3">
      <c r="A28" s="3" t="s">
        <v>25</v>
      </c>
      <c r="B28" s="13">
        <v>100</v>
      </c>
      <c r="C28" s="22"/>
      <c r="D28" s="24">
        <v>0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30.75" thickBot="1" x14ac:dyDescent="0.3">
      <c r="A29" s="3" t="s">
        <v>26</v>
      </c>
      <c r="B29" s="13">
        <v>2500</v>
      </c>
      <c r="C29" s="22">
        <v>0</v>
      </c>
      <c r="D29" s="24">
        <v>0</v>
      </c>
      <c r="E29" s="24"/>
      <c r="F29" s="24">
        <v>200</v>
      </c>
      <c r="G29" s="24"/>
      <c r="H29" s="24"/>
      <c r="I29" s="24">
        <v>200</v>
      </c>
      <c r="J29" s="24"/>
      <c r="K29" s="24"/>
      <c r="L29" s="24"/>
      <c r="M29" s="24"/>
      <c r="N29" s="24"/>
      <c r="O29" s="24">
        <f>SUM(C29:N29)</f>
        <v>400</v>
      </c>
    </row>
    <row r="30" spans="1:15" ht="16.5" thickBot="1" x14ac:dyDescent="0.3">
      <c r="A30" s="4" t="s">
        <v>27</v>
      </c>
      <c r="B30" s="13">
        <v>45855</v>
      </c>
      <c r="C30" s="22">
        <f t="shared" ref="C30:O30" si="3">SUM(C15:C29)</f>
        <v>1585.51</v>
      </c>
      <c r="D30" s="24">
        <f t="shared" si="3"/>
        <v>1509.96</v>
      </c>
      <c r="E30" s="24">
        <f t="shared" si="3"/>
        <v>3264.16</v>
      </c>
      <c r="F30" s="24">
        <f t="shared" si="3"/>
        <v>1989.68</v>
      </c>
      <c r="G30" s="24">
        <f t="shared" si="3"/>
        <v>2928.79</v>
      </c>
      <c r="H30" s="24">
        <f t="shared" si="3"/>
        <v>2022.4200000000003</v>
      </c>
      <c r="I30" s="24">
        <f t="shared" si="3"/>
        <v>2424.41</v>
      </c>
      <c r="J30" s="24">
        <f t="shared" si="3"/>
        <v>1727.67</v>
      </c>
      <c r="K30" s="24">
        <f t="shared" si="3"/>
        <v>2723.96</v>
      </c>
      <c r="L30" s="24">
        <f t="shared" si="3"/>
        <v>0</v>
      </c>
      <c r="M30" s="24">
        <f t="shared" si="3"/>
        <v>0</v>
      </c>
      <c r="N30" s="24">
        <f t="shared" si="3"/>
        <v>0</v>
      </c>
      <c r="O30" s="24">
        <f t="shared" si="3"/>
        <v>20176.560000000001</v>
      </c>
    </row>
    <row r="31" spans="1:15" ht="16.5" thickBot="1" x14ac:dyDescent="0.3">
      <c r="A31" s="4" t="s">
        <v>28</v>
      </c>
      <c r="B31" s="15"/>
      <c r="C31" s="25">
        <f t="shared" ref="C31:I31" si="4">(C12-C30)</f>
        <v>672.49</v>
      </c>
      <c r="D31" s="24">
        <f t="shared" si="4"/>
        <v>549.55000000000018</v>
      </c>
      <c r="E31" s="24">
        <f t="shared" si="4"/>
        <v>-1390.82</v>
      </c>
      <c r="F31" s="24">
        <f t="shared" si="4"/>
        <v>-447.11000000000013</v>
      </c>
      <c r="G31" s="24">
        <f t="shared" si="4"/>
        <v>-698.19999999999982</v>
      </c>
      <c r="H31" s="24">
        <f t="shared" si="4"/>
        <v>965.14999999999986</v>
      </c>
      <c r="I31" s="24">
        <f t="shared" si="4"/>
        <v>-1019.6899999999998</v>
      </c>
      <c r="J31" s="24"/>
      <c r="K31" s="24"/>
      <c r="L31" s="24"/>
      <c r="M31" s="24"/>
      <c r="N31" s="24"/>
      <c r="O31" s="24"/>
    </row>
  </sheetData>
  <pageMargins left="0.7" right="0.7" top="0.75" bottom="0.75" header="0.3" footer="0.3"/>
  <pageSetup scale="68" orientation="landscape" r:id="rId1"/>
  <rowBreaks count="1" manualBreakCount="1">
    <brk id="20" max="16383" man="1"/>
  </rowBreaks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7527-81C9-4AF5-9FE3-8FD1B2B3A0A2}">
  <dimension ref="A1:Q35"/>
  <sheetViews>
    <sheetView zoomScale="102" workbookViewId="0">
      <selection sqref="A1:R36"/>
    </sheetView>
  </sheetViews>
  <sheetFormatPr defaultRowHeight="15" x14ac:dyDescent="0.25"/>
  <cols>
    <col min="1" max="1" width="24.7109375" customWidth="1"/>
    <col min="2" max="2" width="9.140625" hidden="1" customWidth="1"/>
    <col min="3" max="3" width="7.5703125" customWidth="1"/>
    <col min="4" max="15" width="5.42578125" customWidth="1"/>
    <col min="16" max="16" width="6.42578125" customWidth="1"/>
    <col min="17" max="17" width="5.42578125" customWidth="1"/>
  </cols>
  <sheetData>
    <row r="1" spans="1:17" ht="20.25" x14ac:dyDescent="0.25">
      <c r="A1" s="9" t="s">
        <v>51</v>
      </c>
    </row>
    <row r="2" spans="1:17" x14ac:dyDescent="0.25">
      <c r="A2" s="8"/>
    </row>
    <row r="3" spans="1:17" ht="23.25" thickBot="1" x14ac:dyDescent="0.3">
      <c r="A3" s="1" t="s">
        <v>0</v>
      </c>
      <c r="B3" s="10" t="s">
        <v>29</v>
      </c>
      <c r="C3" s="10" t="s">
        <v>30</v>
      </c>
      <c r="D3" s="20">
        <v>44013</v>
      </c>
      <c r="E3" t="s">
        <v>32</v>
      </c>
      <c r="F3" t="s">
        <v>31</v>
      </c>
      <c r="G3" t="s">
        <v>36</v>
      </c>
      <c r="H3" t="s">
        <v>37</v>
      </c>
      <c r="I3" t="s">
        <v>38</v>
      </c>
      <c r="J3" t="s">
        <v>40</v>
      </c>
      <c r="K3" t="s">
        <v>41</v>
      </c>
      <c r="L3" t="s">
        <v>42</v>
      </c>
      <c r="M3" t="s">
        <v>43</v>
      </c>
      <c r="N3" t="s">
        <v>44</v>
      </c>
      <c r="O3" t="s">
        <v>45</v>
      </c>
      <c r="P3" t="s">
        <v>39</v>
      </c>
      <c r="Q3" t="s">
        <v>48</v>
      </c>
    </row>
    <row r="4" spans="1:17" ht="16.5" thickBot="1" x14ac:dyDescent="0.3">
      <c r="A4" s="2" t="s">
        <v>1</v>
      </c>
      <c r="B4" s="11">
        <v>500</v>
      </c>
      <c r="C4" s="12">
        <v>150</v>
      </c>
      <c r="D4" s="21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314</v>
      </c>
      <c r="N4" s="24">
        <v>0</v>
      </c>
      <c r="O4" s="24">
        <v>0</v>
      </c>
      <c r="P4" s="24">
        <f>SUM(D4:O4)</f>
        <v>314</v>
      </c>
      <c r="Q4">
        <f>(P4/C4)</f>
        <v>2.0933333333333333</v>
      </c>
    </row>
    <row r="5" spans="1:17" ht="16.5" thickBot="1" x14ac:dyDescent="0.3">
      <c r="A5" s="3" t="s">
        <v>50</v>
      </c>
      <c r="B5" s="13">
        <v>30480</v>
      </c>
      <c r="C5" s="14">
        <v>16800</v>
      </c>
      <c r="D5" s="22">
        <v>3935</v>
      </c>
      <c r="E5" s="24">
        <v>705</v>
      </c>
      <c r="F5" s="24">
        <v>405</v>
      </c>
      <c r="G5" s="24">
        <v>1105</v>
      </c>
      <c r="H5" s="24">
        <v>535</v>
      </c>
      <c r="I5" s="24">
        <v>380</v>
      </c>
      <c r="J5" s="24">
        <v>555</v>
      </c>
      <c r="K5" s="24">
        <v>405</v>
      </c>
      <c r="L5" s="24">
        <v>1155</v>
      </c>
      <c r="M5" s="24">
        <v>1555</v>
      </c>
      <c r="N5" s="24">
        <v>455</v>
      </c>
      <c r="O5" s="24">
        <v>755</v>
      </c>
      <c r="P5" s="24">
        <f>SUM(D5:O5)</f>
        <v>11945</v>
      </c>
      <c r="Q5" s="28">
        <f>(P5/C5)</f>
        <v>0.71101190476190479</v>
      </c>
    </row>
    <row r="6" spans="1:17" ht="16.5" thickBot="1" x14ac:dyDescent="0.3">
      <c r="A6" s="3" t="s">
        <v>2</v>
      </c>
      <c r="B6" s="13">
        <v>1800</v>
      </c>
      <c r="C6" s="14">
        <v>1300</v>
      </c>
      <c r="D6" s="22">
        <v>839</v>
      </c>
      <c r="E6" s="24">
        <v>159</v>
      </c>
      <c r="F6" s="24">
        <v>14</v>
      </c>
      <c r="G6" s="24">
        <v>208</v>
      </c>
      <c r="H6" s="24">
        <v>138</v>
      </c>
      <c r="I6" s="24">
        <v>144</v>
      </c>
      <c r="J6" s="24">
        <v>207</v>
      </c>
      <c r="K6" s="24">
        <v>0</v>
      </c>
      <c r="L6" s="24">
        <v>609</v>
      </c>
      <c r="M6" s="24">
        <v>0</v>
      </c>
      <c r="N6" s="24">
        <v>127</v>
      </c>
      <c r="O6" s="24">
        <v>366</v>
      </c>
      <c r="P6" s="24">
        <f>SUM(D6:O6)</f>
        <v>2811</v>
      </c>
      <c r="Q6" s="28">
        <f>(P6/C6)</f>
        <v>2.1623076923076923</v>
      </c>
    </row>
    <row r="7" spans="1:17" ht="16.5" thickBot="1" x14ac:dyDescent="0.3">
      <c r="A7" s="3" t="s">
        <v>46</v>
      </c>
      <c r="B7" s="13">
        <v>50</v>
      </c>
      <c r="C7" s="14">
        <v>7200</v>
      </c>
      <c r="D7" s="22">
        <v>0</v>
      </c>
      <c r="E7" s="24">
        <v>0</v>
      </c>
      <c r="F7" s="24">
        <f>SUM(D7:E7)</f>
        <v>0</v>
      </c>
      <c r="G7" s="24"/>
      <c r="H7" s="24">
        <v>100</v>
      </c>
      <c r="I7" s="24">
        <v>0</v>
      </c>
      <c r="J7" s="24"/>
      <c r="K7" s="24">
        <v>0</v>
      </c>
      <c r="L7" s="24">
        <v>0</v>
      </c>
      <c r="M7" s="24">
        <v>0</v>
      </c>
      <c r="N7" s="24"/>
      <c r="O7" s="24">
        <v>0</v>
      </c>
      <c r="P7" s="24"/>
    </row>
    <row r="8" spans="1:17" ht="16.5" thickBot="1" x14ac:dyDescent="0.3">
      <c r="A8" s="3" t="s">
        <v>3</v>
      </c>
      <c r="B8" s="13">
        <v>325</v>
      </c>
      <c r="C8" s="14">
        <v>325</v>
      </c>
      <c r="D8" s="22">
        <v>38</v>
      </c>
      <c r="E8" s="24">
        <v>39</v>
      </c>
      <c r="F8" s="24">
        <v>39</v>
      </c>
      <c r="G8" s="24">
        <v>38</v>
      </c>
      <c r="H8" s="24">
        <v>38</v>
      </c>
      <c r="I8" s="24">
        <v>37</v>
      </c>
      <c r="J8" s="24">
        <v>38</v>
      </c>
      <c r="K8" s="24">
        <v>38</v>
      </c>
      <c r="L8" s="24">
        <v>34</v>
      </c>
      <c r="M8" s="24">
        <v>38</v>
      </c>
      <c r="N8" s="24">
        <v>36</v>
      </c>
      <c r="O8" s="24">
        <v>38</v>
      </c>
      <c r="P8" s="24">
        <f>SUM(D8:O8)</f>
        <v>451</v>
      </c>
      <c r="Q8" s="28">
        <f>(P8/C8)</f>
        <v>1.3876923076923078</v>
      </c>
    </row>
    <row r="9" spans="1:17" ht="16.5" thickBot="1" x14ac:dyDescent="0.3">
      <c r="A9" s="3" t="s">
        <v>4</v>
      </c>
      <c r="B9" s="13">
        <v>12700</v>
      </c>
      <c r="C9" s="14">
        <v>12775</v>
      </c>
      <c r="D9" s="22">
        <v>1000</v>
      </c>
      <c r="E9" s="24">
        <v>0</v>
      </c>
      <c r="F9" s="24">
        <v>0</v>
      </c>
      <c r="G9" s="24">
        <v>0</v>
      </c>
      <c r="H9" s="24">
        <v>1459</v>
      </c>
      <c r="I9" s="24">
        <v>1000</v>
      </c>
      <c r="J9" s="24">
        <v>1000</v>
      </c>
      <c r="K9" s="24">
        <v>1000</v>
      </c>
      <c r="L9" s="24">
        <v>1666</v>
      </c>
      <c r="M9" s="24">
        <v>315</v>
      </c>
      <c r="N9" s="24">
        <v>1296</v>
      </c>
      <c r="O9" s="24">
        <v>1000</v>
      </c>
      <c r="P9" s="24">
        <f>SUM(D9:O9)</f>
        <v>9736</v>
      </c>
      <c r="Q9" s="28">
        <f>(P9/C9)</f>
        <v>0.76211350293542079</v>
      </c>
    </row>
    <row r="10" spans="1:17" ht="16.5" thickBot="1" x14ac:dyDescent="0.3">
      <c r="A10" s="3" t="s">
        <v>5</v>
      </c>
      <c r="B10" s="15"/>
      <c r="C10" s="14">
        <v>500</v>
      </c>
      <c r="D10" s="23">
        <v>0</v>
      </c>
      <c r="E10" s="24">
        <v>168</v>
      </c>
      <c r="F10" s="24">
        <v>0</v>
      </c>
      <c r="G10" s="24"/>
      <c r="H10" s="24"/>
      <c r="I10" s="24">
        <v>0</v>
      </c>
      <c r="J10" s="24">
        <v>0</v>
      </c>
      <c r="K10" s="24">
        <v>0</v>
      </c>
      <c r="L10" s="24">
        <v>0</v>
      </c>
      <c r="M10" s="24"/>
      <c r="N10" s="24"/>
      <c r="O10" s="24">
        <v>0</v>
      </c>
      <c r="P10" s="24">
        <f>SUM(D10:O10)</f>
        <v>168</v>
      </c>
      <c r="Q10" s="28">
        <f>(P10/C10)</f>
        <v>0.33600000000000002</v>
      </c>
    </row>
    <row r="11" spans="1:17" ht="16.5" thickBot="1" x14ac:dyDescent="0.3">
      <c r="A11" s="3" t="s">
        <v>49</v>
      </c>
      <c r="B11" s="15"/>
      <c r="C11" s="14"/>
      <c r="D11" s="23"/>
      <c r="E11" s="24"/>
      <c r="F11" s="24"/>
      <c r="G11" s="24"/>
      <c r="H11" s="24"/>
      <c r="I11" s="24">
        <v>982</v>
      </c>
      <c r="J11" s="24">
        <v>0</v>
      </c>
      <c r="K11" s="24">
        <v>0</v>
      </c>
      <c r="L11" s="24">
        <v>0</v>
      </c>
      <c r="M11" s="24"/>
      <c r="N11" s="24"/>
      <c r="O11" s="24">
        <v>0</v>
      </c>
      <c r="P11" s="24">
        <f>SUM(I11:O11)</f>
        <v>982</v>
      </c>
      <c r="Q11" s="28"/>
    </row>
    <row r="12" spans="1:17" ht="16.5" thickBot="1" x14ac:dyDescent="0.3">
      <c r="A12" s="4" t="s">
        <v>6</v>
      </c>
      <c r="B12" s="13">
        <v>45855</v>
      </c>
      <c r="C12" s="14">
        <v>39050</v>
      </c>
      <c r="D12" s="22">
        <f>SUM(D4:D10)</f>
        <v>5812</v>
      </c>
      <c r="E12" s="24">
        <f>SUM(E4:E10)</f>
        <v>1071</v>
      </c>
      <c r="F12" s="24">
        <f>SUM(F4:F10)</f>
        <v>458</v>
      </c>
      <c r="G12" s="24">
        <f>SUM(G4:G10)</f>
        <v>1351</v>
      </c>
      <c r="H12" s="24">
        <f>SUM(H4:H10)</f>
        <v>2270</v>
      </c>
      <c r="I12" s="24">
        <f t="shared" ref="I12:N12" si="0">SUM(I4:I11)</f>
        <v>2543</v>
      </c>
      <c r="J12" s="24">
        <f t="shared" si="0"/>
        <v>1800</v>
      </c>
      <c r="K12" s="24">
        <f t="shared" si="0"/>
        <v>1443</v>
      </c>
      <c r="L12" s="24">
        <f t="shared" si="0"/>
        <v>3464</v>
      </c>
      <c r="M12" s="24">
        <f t="shared" si="0"/>
        <v>2222</v>
      </c>
      <c r="N12" s="24">
        <f t="shared" si="0"/>
        <v>1914</v>
      </c>
      <c r="O12" s="24">
        <f>SUM(O4:O11)</f>
        <v>2159</v>
      </c>
      <c r="P12" s="24">
        <f>SUM(P4:P11)</f>
        <v>26407</v>
      </c>
      <c r="Q12" s="28">
        <f>(P12/C12)</f>
        <v>0.67623559539052491</v>
      </c>
    </row>
    <row r="13" spans="1:17" ht="15.75" x14ac:dyDescent="0.25">
      <c r="A13" s="5"/>
      <c r="B13" s="16"/>
      <c r="C13" s="17"/>
      <c r="D13" s="1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38.25" customHeight="1" thickBot="1" x14ac:dyDescent="0.3">
      <c r="A14" s="1" t="s">
        <v>7</v>
      </c>
      <c r="B14" s="18"/>
      <c r="C14" s="17"/>
      <c r="D14" s="16" t="s">
        <v>33</v>
      </c>
      <c r="E14" s="26" t="s">
        <v>34</v>
      </c>
      <c r="F14" s="26" t="s">
        <v>31</v>
      </c>
      <c r="G14" s="26" t="s">
        <v>36</v>
      </c>
      <c r="H14" s="27" t="s">
        <v>37</v>
      </c>
      <c r="I14" s="27" t="s">
        <v>38</v>
      </c>
      <c r="J14" s="27" t="s">
        <v>40</v>
      </c>
      <c r="K14" s="27" t="s">
        <v>41</v>
      </c>
      <c r="L14" s="27" t="s">
        <v>42</v>
      </c>
      <c r="M14" s="27" t="s">
        <v>43</v>
      </c>
      <c r="N14" s="27" t="s">
        <v>44</v>
      </c>
      <c r="O14" s="27" t="s">
        <v>45</v>
      </c>
      <c r="P14" s="26" t="s">
        <v>35</v>
      </c>
      <c r="Q14" s="27" t="s">
        <v>47</v>
      </c>
    </row>
    <row r="15" spans="1:17" ht="16.5" thickBot="1" x14ac:dyDescent="0.3">
      <c r="A15" s="2" t="s">
        <v>8</v>
      </c>
      <c r="B15" s="11">
        <v>2000</v>
      </c>
      <c r="C15" s="12">
        <v>2000</v>
      </c>
      <c r="D15" s="21">
        <v>44</v>
      </c>
      <c r="E15" s="24">
        <v>44</v>
      </c>
      <c r="F15" s="24">
        <v>44</v>
      </c>
      <c r="G15" s="24">
        <v>44</v>
      </c>
      <c r="H15" s="24">
        <v>48</v>
      </c>
      <c r="I15" s="24">
        <v>44</v>
      </c>
      <c r="J15" s="24">
        <v>44</v>
      </c>
      <c r="K15" s="24">
        <v>44</v>
      </c>
      <c r="L15" s="24">
        <v>44</v>
      </c>
      <c r="M15" s="24">
        <v>44</v>
      </c>
      <c r="N15" s="24">
        <v>79</v>
      </c>
      <c r="O15" s="24">
        <v>138</v>
      </c>
      <c r="P15" s="24">
        <f>SUM(D15:O15)</f>
        <v>661</v>
      </c>
      <c r="Q15" s="28">
        <f>(P15/C15)</f>
        <v>0.33050000000000002</v>
      </c>
    </row>
    <row r="16" spans="1:17" ht="16.5" thickBot="1" x14ac:dyDescent="0.3">
      <c r="A16" s="3" t="s">
        <v>9</v>
      </c>
      <c r="B16" s="15"/>
      <c r="C16" s="14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8"/>
    </row>
    <row r="17" spans="1:17" ht="16.5" thickBot="1" x14ac:dyDescent="0.3">
      <c r="A17" s="6" t="s">
        <v>10</v>
      </c>
      <c r="B17" s="13">
        <v>8060</v>
      </c>
      <c r="C17" s="14">
        <v>7800</v>
      </c>
      <c r="D17" s="22">
        <v>554</v>
      </c>
      <c r="E17" s="24">
        <v>554</v>
      </c>
      <c r="F17" s="24">
        <v>554</v>
      </c>
      <c r="G17" s="24">
        <v>341</v>
      </c>
      <c r="H17" s="24">
        <v>518</v>
      </c>
      <c r="I17" s="24">
        <v>834</v>
      </c>
      <c r="J17" s="24">
        <v>544</v>
      </c>
      <c r="K17" s="24">
        <v>545</v>
      </c>
      <c r="L17" s="24">
        <v>545</v>
      </c>
      <c r="M17" s="24">
        <v>817</v>
      </c>
      <c r="N17" s="24">
        <v>545</v>
      </c>
      <c r="O17" s="24">
        <v>545</v>
      </c>
      <c r="P17" s="24">
        <f>SUM(D17:O17)</f>
        <v>6896</v>
      </c>
      <c r="Q17" s="28">
        <f>(P17/C17)</f>
        <v>0.88410256410256405</v>
      </c>
    </row>
    <row r="18" spans="1:17" ht="16.5" thickBot="1" x14ac:dyDescent="0.3">
      <c r="A18" s="6" t="s">
        <v>11</v>
      </c>
      <c r="B18" s="13">
        <v>800</v>
      </c>
      <c r="C18" s="14">
        <v>600</v>
      </c>
      <c r="D18" s="22">
        <v>138</v>
      </c>
      <c r="E18" s="24">
        <v>92</v>
      </c>
      <c r="F18" s="24">
        <v>80</v>
      </c>
      <c r="G18" s="24">
        <v>73</v>
      </c>
      <c r="H18" s="24">
        <v>96</v>
      </c>
      <c r="I18" s="24">
        <v>157</v>
      </c>
      <c r="J18" s="24">
        <v>102</v>
      </c>
      <c r="K18" s="24">
        <v>101</v>
      </c>
      <c r="L18" s="24">
        <v>101</v>
      </c>
      <c r="M18" s="24">
        <v>101</v>
      </c>
      <c r="N18" s="24">
        <v>152</v>
      </c>
      <c r="O18" s="24">
        <v>102</v>
      </c>
      <c r="P18" s="24">
        <f>SUM(D18:O18)</f>
        <v>1295</v>
      </c>
      <c r="Q18" s="28">
        <f>(P18/C18)</f>
        <v>2.1583333333333332</v>
      </c>
    </row>
    <row r="19" spans="1:17" ht="16.5" thickBot="1" x14ac:dyDescent="0.3">
      <c r="A19" s="6" t="s">
        <v>12</v>
      </c>
      <c r="B19" s="13">
        <v>0</v>
      </c>
      <c r="C19" s="14">
        <v>0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8"/>
    </row>
    <row r="20" spans="1:17" ht="16.5" thickBot="1" x14ac:dyDescent="0.3">
      <c r="A20" s="6" t="s">
        <v>13</v>
      </c>
      <c r="B20" s="13">
        <v>500</v>
      </c>
      <c r="C20" s="14">
        <v>400</v>
      </c>
      <c r="D20" s="2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>
        <f>SUM(D20:O20)</f>
        <v>0</v>
      </c>
      <c r="Q20" s="28"/>
    </row>
    <row r="21" spans="1:17" ht="16.5" thickBot="1" x14ac:dyDescent="0.3">
      <c r="A21" s="3" t="s">
        <v>14</v>
      </c>
      <c r="B21" s="13">
        <v>800</v>
      </c>
      <c r="C21" s="14">
        <v>1000</v>
      </c>
      <c r="D21" s="22"/>
      <c r="E21" s="24"/>
      <c r="F21" s="24"/>
      <c r="G21" s="24">
        <v>350</v>
      </c>
      <c r="H21" s="24">
        <v>0</v>
      </c>
      <c r="I21" s="24">
        <v>20</v>
      </c>
      <c r="J21" s="24">
        <v>300</v>
      </c>
      <c r="K21" s="24">
        <v>0</v>
      </c>
      <c r="L21" s="24">
        <v>0</v>
      </c>
      <c r="M21" s="24">
        <v>0</v>
      </c>
      <c r="N21" s="24">
        <v>350</v>
      </c>
      <c r="O21" s="24">
        <v>0</v>
      </c>
      <c r="P21" s="24">
        <f>SUM(D21:O21)</f>
        <v>1020</v>
      </c>
      <c r="Q21" s="28">
        <f>(P21/C21)</f>
        <v>1.02</v>
      </c>
    </row>
    <row r="22" spans="1:17" ht="16.5" thickBot="1" x14ac:dyDescent="0.3">
      <c r="A22" s="3" t="s">
        <v>15</v>
      </c>
      <c r="B22" s="13">
        <v>1200</v>
      </c>
      <c r="C22" s="14">
        <v>500</v>
      </c>
      <c r="D22" s="22">
        <v>16</v>
      </c>
      <c r="E22" s="24">
        <v>16</v>
      </c>
      <c r="F22" s="24">
        <v>16</v>
      </c>
      <c r="G22" s="24">
        <v>16</v>
      </c>
      <c r="H22" s="24">
        <v>16</v>
      </c>
      <c r="I22" s="24">
        <v>16</v>
      </c>
      <c r="J22" s="24">
        <v>16</v>
      </c>
      <c r="K22" s="24">
        <v>16</v>
      </c>
      <c r="L22" s="24">
        <v>16</v>
      </c>
      <c r="M22" s="24">
        <v>16</v>
      </c>
      <c r="N22" s="24">
        <v>16</v>
      </c>
      <c r="O22" s="24">
        <v>16</v>
      </c>
      <c r="P22" s="24">
        <f>SUM(D22:O22)</f>
        <v>192</v>
      </c>
      <c r="Q22" s="28">
        <f>(P22/C22)</f>
        <v>0.38400000000000001</v>
      </c>
    </row>
    <row r="23" spans="1:17" ht="16.5" thickBot="1" x14ac:dyDescent="0.3">
      <c r="A23" s="3" t="s">
        <v>16</v>
      </c>
      <c r="B23" s="13">
        <v>330</v>
      </c>
      <c r="C23" s="14">
        <v>200</v>
      </c>
      <c r="D23" s="22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8"/>
    </row>
    <row r="24" spans="1:17" ht="16.5" thickBot="1" x14ac:dyDescent="0.3">
      <c r="A24" s="3" t="s">
        <v>17</v>
      </c>
      <c r="B24" s="13">
        <v>18000</v>
      </c>
      <c r="C24" s="14">
        <v>18000</v>
      </c>
      <c r="D24" s="22">
        <v>786</v>
      </c>
      <c r="E24" s="24">
        <v>2353</v>
      </c>
      <c r="F24" s="24">
        <v>943</v>
      </c>
      <c r="G24" s="24">
        <v>1486</v>
      </c>
      <c r="H24" s="24">
        <v>1064</v>
      </c>
      <c r="I24" s="24">
        <v>1303</v>
      </c>
      <c r="J24" s="24">
        <v>1212</v>
      </c>
      <c r="K24" s="24">
        <v>907.68</v>
      </c>
      <c r="L24" s="24">
        <v>951</v>
      </c>
      <c r="M24" s="24">
        <v>1368</v>
      </c>
      <c r="N24" s="24">
        <v>1304</v>
      </c>
      <c r="O24" s="24">
        <v>904</v>
      </c>
      <c r="P24" s="24">
        <f>SUM(D24:O24)</f>
        <v>14581.68</v>
      </c>
      <c r="Q24" s="28">
        <f>(P24/C24)</f>
        <v>0.81009333333333333</v>
      </c>
    </row>
    <row r="25" spans="1:17" ht="16.5" thickBot="1" x14ac:dyDescent="0.3">
      <c r="A25" s="3" t="s">
        <v>18</v>
      </c>
      <c r="B25" s="13">
        <v>150</v>
      </c>
      <c r="C25" s="14">
        <v>150</v>
      </c>
      <c r="D25" s="22"/>
      <c r="E25" s="24"/>
      <c r="F25" s="24"/>
      <c r="G25" s="24"/>
      <c r="H25" s="24"/>
      <c r="I25" s="24"/>
      <c r="J25" s="24"/>
      <c r="K25" s="24"/>
      <c r="L25" s="24"/>
      <c r="M25" s="24"/>
      <c r="N25" s="24">
        <v>0</v>
      </c>
      <c r="O25" s="24"/>
      <c r="P25" s="24"/>
      <c r="Q25" s="28"/>
    </row>
    <row r="26" spans="1:17" ht="16.5" thickBot="1" x14ac:dyDescent="0.3">
      <c r="A26" s="3" t="s">
        <v>19</v>
      </c>
      <c r="B26" s="13">
        <v>1000</v>
      </c>
      <c r="C26" s="14">
        <v>600</v>
      </c>
      <c r="D26" s="22">
        <v>0</v>
      </c>
      <c r="E26" s="24">
        <v>50</v>
      </c>
      <c r="F26" s="24"/>
      <c r="G26" s="24">
        <v>50</v>
      </c>
      <c r="H26" s="24"/>
      <c r="I26" s="24">
        <v>50</v>
      </c>
      <c r="J26" s="24"/>
      <c r="K26" s="24"/>
      <c r="L26" s="24">
        <v>50</v>
      </c>
      <c r="M26" s="24"/>
      <c r="N26" s="24">
        <v>50</v>
      </c>
      <c r="O26" s="24">
        <v>0</v>
      </c>
      <c r="P26" s="24">
        <f>SUM(D26:O26)</f>
        <v>250</v>
      </c>
      <c r="Q26" s="28">
        <f>(P26/C26)</f>
        <v>0.41666666666666669</v>
      </c>
    </row>
    <row r="27" spans="1:17" ht="16.5" thickBot="1" x14ac:dyDescent="0.3">
      <c r="A27" s="7" t="s">
        <v>20</v>
      </c>
      <c r="B27" s="15"/>
      <c r="C27" s="14"/>
      <c r="D27" s="22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8"/>
    </row>
    <row r="28" spans="1:17" ht="16.5" thickBot="1" x14ac:dyDescent="0.3">
      <c r="A28" s="6" t="s">
        <v>21</v>
      </c>
      <c r="B28" s="13">
        <v>7865</v>
      </c>
      <c r="C28" s="14">
        <v>4500</v>
      </c>
      <c r="D28" s="2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8"/>
    </row>
    <row r="29" spans="1:17" ht="16.5" thickBot="1" x14ac:dyDescent="0.3">
      <c r="A29" s="6" t="s">
        <v>22</v>
      </c>
      <c r="B29" s="13">
        <v>750</v>
      </c>
      <c r="C29" s="14">
        <v>0</v>
      </c>
      <c r="D29" s="22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8"/>
    </row>
    <row r="30" spans="1:17" ht="16.5" thickBot="1" x14ac:dyDescent="0.3">
      <c r="A30" s="6" t="s">
        <v>23</v>
      </c>
      <c r="B30" s="13">
        <v>200</v>
      </c>
      <c r="C30" s="14">
        <v>200</v>
      </c>
      <c r="D30" s="22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8"/>
    </row>
    <row r="31" spans="1:17" ht="16.5" thickBot="1" x14ac:dyDescent="0.3">
      <c r="A31" s="6" t="s">
        <v>24</v>
      </c>
      <c r="B31" s="13">
        <v>800</v>
      </c>
      <c r="C31" s="14">
        <v>500</v>
      </c>
      <c r="D31" s="22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8"/>
    </row>
    <row r="32" spans="1:17" ht="16.5" thickBot="1" x14ac:dyDescent="0.3">
      <c r="A32" s="3" t="s">
        <v>25</v>
      </c>
      <c r="B32" s="13">
        <v>100</v>
      </c>
      <c r="C32" s="14">
        <v>100</v>
      </c>
      <c r="D32" s="22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8"/>
    </row>
    <row r="33" spans="1:17" ht="16.5" thickBot="1" x14ac:dyDescent="0.3">
      <c r="A33" s="3" t="s">
        <v>26</v>
      </c>
      <c r="B33" s="13">
        <v>3300</v>
      </c>
      <c r="C33" s="14">
        <v>2500</v>
      </c>
      <c r="D33" s="22">
        <v>50</v>
      </c>
      <c r="E33" s="24">
        <v>450</v>
      </c>
      <c r="F33" s="24"/>
      <c r="G33" s="24"/>
      <c r="H33" s="24"/>
      <c r="I33" s="24"/>
      <c r="J33" s="24"/>
      <c r="K33" s="24">
        <v>250</v>
      </c>
      <c r="L33" s="24">
        <v>50</v>
      </c>
      <c r="M33" s="24"/>
      <c r="N33" s="24"/>
      <c r="O33" s="24"/>
      <c r="P33" s="24">
        <f>SUM(D33:O33)</f>
        <v>800</v>
      </c>
      <c r="Q33" s="28">
        <f>(P33/C33)</f>
        <v>0.32</v>
      </c>
    </row>
    <row r="34" spans="1:17" ht="16.5" thickBot="1" x14ac:dyDescent="0.3">
      <c r="A34" s="4" t="s">
        <v>27</v>
      </c>
      <c r="B34" s="13">
        <v>45855</v>
      </c>
      <c r="C34" s="14">
        <v>39050</v>
      </c>
      <c r="D34" s="22">
        <f t="shared" ref="D34:I34" si="1">SUM(D15:D33)</f>
        <v>1588</v>
      </c>
      <c r="E34" s="24">
        <f t="shared" si="1"/>
        <v>3559</v>
      </c>
      <c r="F34" s="24">
        <f t="shared" si="1"/>
        <v>1637</v>
      </c>
      <c r="G34" s="24">
        <f t="shared" si="1"/>
        <v>2360</v>
      </c>
      <c r="H34" s="24">
        <f t="shared" si="1"/>
        <v>1742</v>
      </c>
      <c r="I34" s="24">
        <f t="shared" si="1"/>
        <v>2424</v>
      </c>
      <c r="J34" s="24">
        <f t="shared" ref="J34:P34" si="2">SUM(J15:J33)</f>
        <v>2218</v>
      </c>
      <c r="K34" s="24">
        <f t="shared" si="2"/>
        <v>1863.6799999999998</v>
      </c>
      <c r="L34" s="24">
        <f t="shared" si="2"/>
        <v>1757</v>
      </c>
      <c r="M34" s="24">
        <f t="shared" si="2"/>
        <v>2346</v>
      </c>
      <c r="N34" s="24">
        <f t="shared" si="2"/>
        <v>2496</v>
      </c>
      <c r="O34" s="24">
        <f t="shared" si="2"/>
        <v>1705</v>
      </c>
      <c r="P34" s="24">
        <f t="shared" si="2"/>
        <v>25695.68</v>
      </c>
      <c r="Q34" s="28">
        <f>(P34/C34)</f>
        <v>0.65801997439180537</v>
      </c>
    </row>
    <row r="35" spans="1:17" ht="16.5" thickBot="1" x14ac:dyDescent="0.3">
      <c r="A35" s="4" t="s">
        <v>28</v>
      </c>
      <c r="B35" s="15"/>
      <c r="C35" s="19"/>
      <c r="D35" s="25">
        <f t="shared" ref="D35:J35" si="3">(D12-D34)</f>
        <v>4224</v>
      </c>
      <c r="E35" s="24">
        <f t="shared" si="3"/>
        <v>-2488</v>
      </c>
      <c r="F35" s="24">
        <f t="shared" si="3"/>
        <v>-1179</v>
      </c>
      <c r="G35" s="24">
        <f t="shared" si="3"/>
        <v>-1009</v>
      </c>
      <c r="H35" s="24">
        <f t="shared" si="3"/>
        <v>528</v>
      </c>
      <c r="I35" s="24">
        <f t="shared" si="3"/>
        <v>119</v>
      </c>
      <c r="J35" s="24">
        <f t="shared" si="3"/>
        <v>-418</v>
      </c>
      <c r="K35" s="24"/>
      <c r="L35" s="24"/>
      <c r="M35" s="24"/>
      <c r="N35" s="24"/>
      <c r="O35" s="24"/>
      <c r="P35" s="24"/>
      <c r="Q35" s="28"/>
    </row>
  </sheetData>
  <pageMargins left="0.7" right="0.7" top="0.75" bottom="0.75" header="0.3" footer="0.3"/>
  <pageSetup orientation="landscape" r:id="rId1"/>
  <rowBreaks count="1" manualBreakCount="1">
    <brk id="12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18DF-D90C-4841-91D8-150ABB6DC630}">
  <dimension ref="A1:D35"/>
  <sheetViews>
    <sheetView workbookViewId="0">
      <selection activeCell="D22" sqref="D22"/>
    </sheetView>
  </sheetViews>
  <sheetFormatPr defaultRowHeight="15" x14ac:dyDescent="0.25"/>
  <cols>
    <col min="1" max="1" width="23.85546875" customWidth="1"/>
    <col min="2" max="2" width="13.140625" customWidth="1"/>
    <col min="3" max="3" width="12.28515625" customWidth="1"/>
    <col min="4" max="4" width="12.28515625" bestFit="1" customWidth="1"/>
  </cols>
  <sheetData>
    <row r="1" spans="1:4" x14ac:dyDescent="0.25">
      <c r="A1" t="str">
        <f>Sheet1!A1</f>
        <v>MqtUU Budget 2020-21</v>
      </c>
      <c r="B1">
        <f>Sheet1!B1</f>
        <v>0</v>
      </c>
      <c r="C1">
        <f>Sheet1!C1</f>
        <v>0</v>
      </c>
    </row>
    <row r="2" spans="1:4" x14ac:dyDescent="0.25">
      <c r="A2">
        <f>Sheet1!A2</f>
        <v>0</v>
      </c>
      <c r="B2">
        <f>Sheet1!B2</f>
        <v>0</v>
      </c>
      <c r="C2">
        <f>Sheet1!C2</f>
        <v>0</v>
      </c>
      <c r="D2" t="s">
        <v>52</v>
      </c>
    </row>
    <row r="3" spans="1:4" x14ac:dyDescent="0.25">
      <c r="A3" t="str">
        <f>Sheet1!A3</f>
        <v>RECEIPTS</v>
      </c>
      <c r="B3" t="str">
        <f>Sheet1!B3</f>
        <v>19-20 Budget</v>
      </c>
      <c r="C3" t="str">
        <f>Sheet1!C3</f>
        <v>20-21 Budget</v>
      </c>
      <c r="D3" t="str">
        <f>Sheet1!P3</f>
        <v>total</v>
      </c>
    </row>
    <row r="4" spans="1:4" x14ac:dyDescent="0.25">
      <c r="A4" t="str">
        <f>Sheet1!A4</f>
        <v>Econo Rec.</v>
      </c>
      <c r="B4">
        <f>Sheet1!B4</f>
        <v>500</v>
      </c>
      <c r="C4">
        <f>Sheet1!C4</f>
        <v>150</v>
      </c>
      <c r="D4">
        <f>Sheet1!P4</f>
        <v>314</v>
      </c>
    </row>
    <row r="5" spans="1:4" x14ac:dyDescent="0.25">
      <c r="A5" t="str">
        <f>Sheet1!A5</f>
        <v>20 - 21 Pledges</v>
      </c>
      <c r="B5">
        <f>Sheet1!B5</f>
        <v>30480</v>
      </c>
      <c r="C5">
        <f>Sheet1!C5</f>
        <v>16800</v>
      </c>
      <c r="D5">
        <f>Sheet1!P5</f>
        <v>11945</v>
      </c>
    </row>
    <row r="6" spans="1:4" x14ac:dyDescent="0.25">
      <c r="A6" t="str">
        <f>Sheet1!A6</f>
        <v>Sunday Collection</v>
      </c>
      <c r="B6">
        <f>Sheet1!B6</f>
        <v>1800</v>
      </c>
      <c r="C6">
        <f>Sheet1!C6</f>
        <v>1300</v>
      </c>
      <c r="D6">
        <f>Sheet1!P6</f>
        <v>2811</v>
      </c>
    </row>
    <row r="7" spans="1:4" x14ac:dyDescent="0.25">
      <c r="A7" t="str">
        <f>Sheet1!A7</f>
        <v>Building Rent/owl</v>
      </c>
      <c r="B7">
        <f>Sheet1!B7</f>
        <v>50</v>
      </c>
      <c r="C7">
        <f>Sheet1!C7</f>
        <v>7200</v>
      </c>
      <c r="D7">
        <f>Sheet1!P7</f>
        <v>0</v>
      </c>
    </row>
    <row r="8" spans="1:4" x14ac:dyDescent="0.25">
      <c r="A8" t="str">
        <f>Sheet1!A8</f>
        <v>Interest</v>
      </c>
      <c r="B8">
        <f>Sheet1!B8</f>
        <v>325</v>
      </c>
      <c r="C8">
        <f>Sheet1!C8</f>
        <v>325</v>
      </c>
      <c r="D8">
        <f>Sheet1!P8</f>
        <v>451</v>
      </c>
    </row>
    <row r="9" spans="1:4" x14ac:dyDescent="0.25">
      <c r="A9" t="str">
        <f>Sheet1!A9</f>
        <v>Transfer/"Joan's Bequest"</v>
      </c>
      <c r="B9">
        <f>Sheet1!B9</f>
        <v>12700</v>
      </c>
      <c r="C9">
        <f>Sheet1!C9</f>
        <v>12775</v>
      </c>
      <c r="D9">
        <f>Sheet1!P9</f>
        <v>9736</v>
      </c>
    </row>
    <row r="10" spans="1:4" x14ac:dyDescent="0.25">
      <c r="A10" t="str">
        <f>Sheet1!A10</f>
        <v>Fundraising</v>
      </c>
      <c r="B10">
        <f>Sheet1!B10</f>
        <v>0</v>
      </c>
      <c r="C10">
        <f>Sheet1!C10</f>
        <v>500</v>
      </c>
      <c r="D10">
        <f>Sheet1!P10</f>
        <v>168</v>
      </c>
    </row>
    <row r="11" spans="1:4" x14ac:dyDescent="0.25">
      <c r="A11" t="str">
        <f>Sheet1!A11</f>
        <v>RATI</v>
      </c>
      <c r="B11">
        <f>Sheet1!B11</f>
        <v>0</v>
      </c>
      <c r="C11">
        <f>Sheet1!C11</f>
        <v>0</v>
      </c>
      <c r="D11">
        <f>Sheet1!P11</f>
        <v>982</v>
      </c>
    </row>
    <row r="12" spans="1:4" x14ac:dyDescent="0.25">
      <c r="A12" t="str">
        <f>Sheet1!A12</f>
        <v>TOTAL</v>
      </c>
      <c r="B12">
        <f>Sheet1!B12</f>
        <v>45855</v>
      </c>
      <c r="C12">
        <f>Sheet1!C12</f>
        <v>39050</v>
      </c>
      <c r="D12">
        <f>Sheet1!P12</f>
        <v>26407</v>
      </c>
    </row>
    <row r="13" spans="1:4" x14ac:dyDescent="0.25">
      <c r="A13">
        <f>Sheet1!A13</f>
        <v>0</v>
      </c>
      <c r="B13">
        <f>Sheet1!B13</f>
        <v>0</v>
      </c>
      <c r="C13">
        <f>Sheet1!C13</f>
        <v>0</v>
      </c>
      <c r="D13">
        <f>Sheet1!P13</f>
        <v>0</v>
      </c>
    </row>
    <row r="14" spans="1:4" x14ac:dyDescent="0.25">
      <c r="A14" t="str">
        <f>Sheet1!A14</f>
        <v>EXPENDITURES</v>
      </c>
      <c r="B14">
        <f>Sheet1!B14</f>
        <v>0</v>
      </c>
      <c r="C14">
        <f>Sheet1!C14</f>
        <v>0</v>
      </c>
      <c r="D14" t="str">
        <f>Sheet1!P14</f>
        <v>Total</v>
      </c>
    </row>
    <row r="15" spans="1:4" x14ac:dyDescent="0.25">
      <c r="A15" t="str">
        <f>Sheet1!A15</f>
        <v>Admin Expenses</v>
      </c>
      <c r="B15">
        <f>Sheet1!B15</f>
        <v>2000</v>
      </c>
      <c r="C15">
        <f>Sheet1!C15</f>
        <v>2000</v>
      </c>
      <c r="D15">
        <f>Sheet1!P15</f>
        <v>661</v>
      </c>
    </row>
    <row r="16" spans="1:4" x14ac:dyDescent="0.25">
      <c r="A16" t="str">
        <f>Sheet1!A16</f>
        <v>Admin Assistant</v>
      </c>
      <c r="B16">
        <f>Sheet1!B16</f>
        <v>0</v>
      </c>
      <c r="C16">
        <f>Sheet1!C16</f>
        <v>0</v>
      </c>
      <c r="D16">
        <f>Sheet1!P16</f>
        <v>0</v>
      </c>
    </row>
    <row r="17" spans="1:4" x14ac:dyDescent="0.25">
      <c r="A17" t="str">
        <f>Sheet1!A17</f>
        <v>Salary</v>
      </c>
      <c r="B17">
        <f>Sheet1!B17</f>
        <v>8060</v>
      </c>
      <c r="C17">
        <f>Sheet1!C17</f>
        <v>7800</v>
      </c>
      <c r="D17">
        <f>Sheet1!P17</f>
        <v>6896</v>
      </c>
    </row>
    <row r="18" spans="1:4" x14ac:dyDescent="0.25">
      <c r="A18" t="str">
        <f>Sheet1!A18</f>
        <v>Payroll tax</v>
      </c>
      <c r="B18">
        <f>Sheet1!B18</f>
        <v>800</v>
      </c>
      <c r="C18">
        <f>Sheet1!C18</f>
        <v>600</v>
      </c>
      <c r="D18">
        <f>Sheet1!P18</f>
        <v>1295</v>
      </c>
    </row>
    <row r="19" spans="1:4" x14ac:dyDescent="0.25">
      <c r="A19" t="str">
        <f>Sheet1!A19</f>
        <v>Prof. Expenses</v>
      </c>
      <c r="B19">
        <f>Sheet1!B19</f>
        <v>0</v>
      </c>
      <c r="C19">
        <f>Sheet1!C19</f>
        <v>0</v>
      </c>
      <c r="D19">
        <f>Sheet1!P19</f>
        <v>0</v>
      </c>
    </row>
    <row r="20" spans="1:4" x14ac:dyDescent="0.25">
      <c r="A20" t="str">
        <f>Sheet1!A20</f>
        <v>Office Supplies</v>
      </c>
      <c r="B20">
        <f>Sheet1!B20</f>
        <v>500</v>
      </c>
      <c r="C20">
        <f>Sheet1!C20</f>
        <v>400</v>
      </c>
      <c r="D20">
        <f>Sheet1!P20</f>
        <v>0</v>
      </c>
    </row>
    <row r="21" spans="1:4" x14ac:dyDescent="0.25">
      <c r="A21" t="str">
        <f>Sheet1!A21</f>
        <v>Assoc Fees/UUA&amp;MidAm</v>
      </c>
      <c r="B21">
        <f>Sheet1!B21</f>
        <v>800</v>
      </c>
      <c r="C21">
        <f>Sheet1!C21</f>
        <v>1000</v>
      </c>
      <c r="D21">
        <f>Sheet1!P21</f>
        <v>1020</v>
      </c>
    </row>
    <row r="22" spans="1:4" x14ac:dyDescent="0.25">
      <c r="A22" t="str">
        <f>Sheet1!A22</f>
        <v>Communications</v>
      </c>
      <c r="B22">
        <f>Sheet1!B22</f>
        <v>1200</v>
      </c>
      <c r="C22">
        <f>Sheet1!C22</f>
        <v>500</v>
      </c>
      <c r="D22">
        <f>Sheet1!P22</f>
        <v>192</v>
      </c>
    </row>
    <row r="23" spans="1:4" x14ac:dyDescent="0.25">
      <c r="A23" t="str">
        <f>Sheet1!A23</f>
        <v>Community Support</v>
      </c>
      <c r="B23">
        <f>Sheet1!B23</f>
        <v>330</v>
      </c>
      <c r="C23">
        <f>Sheet1!C23</f>
        <v>200</v>
      </c>
      <c r="D23">
        <f>Sheet1!P23</f>
        <v>0</v>
      </c>
    </row>
    <row r="24" spans="1:4" x14ac:dyDescent="0.25">
      <c r="A24" t="str">
        <f>Sheet1!A24</f>
        <v>Building &amp; Grounds</v>
      </c>
      <c r="B24">
        <f>Sheet1!B24</f>
        <v>18000</v>
      </c>
      <c r="C24">
        <f>Sheet1!C24</f>
        <v>18000</v>
      </c>
      <c r="D24">
        <f>Sheet1!P24</f>
        <v>14581.68</v>
      </c>
    </row>
    <row r="25" spans="1:4" x14ac:dyDescent="0.25">
      <c r="A25" t="str">
        <f>Sheet1!A25</f>
        <v>Kitchen</v>
      </c>
      <c r="B25">
        <f>Sheet1!B25</f>
        <v>150</v>
      </c>
      <c r="C25">
        <f>Sheet1!C25</f>
        <v>150</v>
      </c>
      <c r="D25">
        <f>Sheet1!P25</f>
        <v>0</v>
      </c>
    </row>
    <row r="26" spans="1:4" x14ac:dyDescent="0.25">
      <c r="A26" t="str">
        <f>Sheet1!A26</f>
        <v>Music</v>
      </c>
      <c r="B26">
        <f>Sheet1!B26</f>
        <v>1000</v>
      </c>
      <c r="C26">
        <f>Sheet1!C26</f>
        <v>600</v>
      </c>
      <c r="D26">
        <f>Sheet1!P26</f>
        <v>250</v>
      </c>
    </row>
    <row r="27" spans="1:4" x14ac:dyDescent="0.25">
      <c r="A27" t="str">
        <f>Sheet1!A27</f>
        <v>Spiritual Exploration</v>
      </c>
      <c r="B27">
        <f>Sheet1!B27</f>
        <v>0</v>
      </c>
      <c r="C27">
        <f>Sheet1!C27</f>
        <v>0</v>
      </c>
      <c r="D27">
        <f>Sheet1!P27</f>
        <v>0</v>
      </c>
    </row>
    <row r="28" spans="1:4" x14ac:dyDescent="0.25">
      <c r="A28" t="str">
        <f>Sheet1!A28</f>
        <v xml:space="preserve">Payroll </v>
      </c>
      <c r="B28">
        <f>Sheet1!B28</f>
        <v>7865</v>
      </c>
      <c r="C28">
        <f>Sheet1!C28</f>
        <v>4500</v>
      </c>
      <c r="D28">
        <f>Sheet1!P28</f>
        <v>0</v>
      </c>
    </row>
    <row r="29" spans="1:4" x14ac:dyDescent="0.25">
      <c r="A29" t="str">
        <f>Sheet1!A29</f>
        <v>Payroll Tax</v>
      </c>
      <c r="B29">
        <f>Sheet1!B29</f>
        <v>750</v>
      </c>
      <c r="C29">
        <f>Sheet1!C29</f>
        <v>0</v>
      </c>
      <c r="D29">
        <f>Sheet1!P29</f>
        <v>0</v>
      </c>
    </row>
    <row r="30" spans="1:4" x14ac:dyDescent="0.25">
      <c r="A30" t="str">
        <f>Sheet1!A30</f>
        <v>Prof Expenses</v>
      </c>
      <c r="B30">
        <f>Sheet1!B30</f>
        <v>200</v>
      </c>
      <c r="C30">
        <f>Sheet1!C30</f>
        <v>200</v>
      </c>
      <c r="D30">
        <f>Sheet1!P30</f>
        <v>0</v>
      </c>
    </row>
    <row r="31" spans="1:4" x14ac:dyDescent="0.25">
      <c r="A31" t="str">
        <f>Sheet1!A31</f>
        <v>Committee Exp</v>
      </c>
      <c r="B31">
        <f>Sheet1!B31</f>
        <v>800</v>
      </c>
      <c r="C31">
        <f>Sheet1!C31</f>
        <v>500</v>
      </c>
      <c r="D31">
        <f>Sheet1!P31</f>
        <v>0</v>
      </c>
    </row>
    <row r="32" spans="1:4" x14ac:dyDescent="0.25">
      <c r="A32" t="str">
        <f>Sheet1!A32</f>
        <v>Stewardship</v>
      </c>
      <c r="B32">
        <f>Sheet1!B32</f>
        <v>100</v>
      </c>
      <c r="C32">
        <f>Sheet1!C32</f>
        <v>100</v>
      </c>
      <c r="D32">
        <f>Sheet1!P32</f>
        <v>0</v>
      </c>
    </row>
    <row r="33" spans="1:4" x14ac:dyDescent="0.25">
      <c r="A33" t="str">
        <f>Sheet1!A33</f>
        <v>Sunday Services</v>
      </c>
      <c r="B33">
        <f>Sheet1!B33</f>
        <v>3300</v>
      </c>
      <c r="C33">
        <f>Sheet1!C33</f>
        <v>2500</v>
      </c>
      <c r="D33">
        <f>Sheet1!P33</f>
        <v>800</v>
      </c>
    </row>
    <row r="34" spans="1:4" x14ac:dyDescent="0.25">
      <c r="A34" t="str">
        <f>Sheet1!A34</f>
        <v>TOTALS</v>
      </c>
      <c r="B34">
        <f>Sheet1!B34</f>
        <v>45855</v>
      </c>
      <c r="C34">
        <f>Sheet1!C34</f>
        <v>39050</v>
      </c>
      <c r="D34">
        <f>Sheet1!P34</f>
        <v>25695.68</v>
      </c>
    </row>
    <row r="35" spans="1:4" x14ac:dyDescent="0.25">
      <c r="A35" t="str">
        <f>Sheet1!A35</f>
        <v>NET</v>
      </c>
      <c r="B35">
        <f>Sheet1!B35</f>
        <v>0</v>
      </c>
      <c r="C35">
        <f>Sheet1!C35</f>
        <v>0</v>
      </c>
      <c r="D35">
        <f>Sheet1!P35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19062</dc:creator>
  <cp:lastModifiedBy>19062</cp:lastModifiedBy>
  <cp:lastPrinted>2022-03-22T22:32:18Z</cp:lastPrinted>
  <dcterms:created xsi:type="dcterms:W3CDTF">2020-10-15T14:56:07Z</dcterms:created>
  <dcterms:modified xsi:type="dcterms:W3CDTF">2022-04-18T15:36:42Z</dcterms:modified>
</cp:coreProperties>
</file>